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28" yWindow="36" windowWidth="9672" windowHeight="8400" activeTab="0"/>
  </bookViews>
  <sheets>
    <sheet name="анализ за 12 мес. 2015-2016" sheetId="1" r:id="rId1"/>
    <sheet name="Лист1" sheetId="2" r:id="rId2"/>
  </sheets>
  <definedNames>
    <definedName name="Район_delme">#REF!</definedName>
  </definedNames>
  <calcPr fullCalcOnLoad="1"/>
</workbook>
</file>

<file path=xl/sharedStrings.xml><?xml version="1.0" encoding="utf-8"?>
<sst xmlns="http://schemas.openxmlformats.org/spreadsheetml/2006/main" count="37" uniqueCount="31">
  <si>
    <t>Сланцевский</t>
  </si>
  <si>
    <t>Тихвинский</t>
  </si>
  <si>
    <t>Тосненский</t>
  </si>
  <si>
    <t>г. Сосновый Бор</t>
  </si>
  <si>
    <t>Итого</t>
  </si>
  <si>
    <t>Местный бюджет</t>
  </si>
  <si>
    <t>Сравнительный анализ</t>
  </si>
  <si>
    <t>% роста</t>
  </si>
  <si>
    <t>Федеральный бюджет</t>
  </si>
  <si>
    <t>Всего</t>
  </si>
  <si>
    <t>Областной бюджет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</si>
  <si>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</si>
  <si>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</si>
  <si>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</si>
  <si>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</si>
  <si>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</si>
  <si>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</si>
  <si>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</si>
  <si>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</si>
  <si>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</si>
  <si>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</si>
  <si>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</si>
  <si>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</si>
  <si>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</si>
  <si>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</si>
  <si>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Санкт-Петербург</t>
  </si>
  <si>
    <t>прочие</t>
  </si>
  <si>
    <t>за 2015 год</t>
  </si>
  <si>
    <t>за 2016 год</t>
  </si>
  <si>
    <t>государственной поддержки АПК Ленинградской области из федерального бюджета и областного бюджета Ленинградской области  за  2015 и 2016 гг, тысяч рублей</t>
  </si>
  <si>
    <t>Муниципальные районы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</si>
</sst>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#,##0.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 horizontal="right"/>
    </xf>
    <xf numFmtId="0" fontId="4" fillId="0" borderId="10" xfId="0" applyFont="1" applyBorder="1" applyAlignment="1" quotePrefix="1">
      <alignment horizontal="center" wrapText="1"/>
    </xf>
    <xf numFmtId="0" fontId="0" fillId="0" borderId="0" xfId="0" applyAlignment="1" quotePrefix="1">
      <alignment horizontal="left"/>
    </xf>
    <xf numFmtId="165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0" xfId="0" applyFont="1" applyAlignment="1" quotePrefix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6" fontId="24" fillId="0" borderId="10" xfId="0" applyNumberFormat="1" applyFont="1" applyBorder="1" applyAlignment="1">
      <alignment/>
    </xf>
    <xf numFmtId="166" fontId="24" fillId="0" borderId="13" xfId="0" applyNumberFormat="1" applyFont="1" applyBorder="1" applyAlignment="1">
      <alignment horizontal="right" vertical="top" wrapText="1"/>
    </xf>
    <xf numFmtId="166" fontId="24" fillId="0" borderId="10" xfId="0" applyNumberFormat="1" applyFont="1" applyBorder="1" applyAlignment="1">
      <alignment horizontal="right" vertical="top" wrapText="1"/>
    </xf>
    <xf numFmtId="166" fontId="24" fillId="0" borderId="10" xfId="0" applyNumberFormat="1" applyFont="1" applyFill="1" applyBorder="1" applyAlignment="1">
      <alignment horizontal="right" vertical="top" wrapText="1"/>
    </xf>
    <xf numFmtId="165" fontId="25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5"/>
  <sheetViews>
    <sheetView showZeros="0" tabSelected="1" zoomScalePageLayoutView="0" workbookViewId="0" topLeftCell="A1">
      <selection activeCell="B6" sqref="B6:B7"/>
    </sheetView>
  </sheetViews>
  <sheetFormatPr defaultColWidth="9.00390625" defaultRowHeight="12.75"/>
  <cols>
    <col min="1" max="1" width="2.00390625" style="0" customWidth="1"/>
    <col min="2" max="2" width="17.125" style="0" customWidth="1"/>
    <col min="3" max="5" width="10.50390625" style="0" customWidth="1"/>
    <col min="6" max="6" width="10.625" style="0" customWidth="1"/>
    <col min="7" max="8" width="10.00390625" style="0" customWidth="1"/>
    <col min="9" max="9" width="10.875" style="0" customWidth="1"/>
    <col min="10" max="10" width="10.50390625" style="0" customWidth="1"/>
    <col min="11" max="11" width="15.50390625" style="0" customWidth="1"/>
  </cols>
  <sheetData>
    <row r="1" spans="2:8" ht="12.75">
      <c r="B1" s="19"/>
      <c r="C1" s="19"/>
      <c r="D1" s="19"/>
      <c r="E1" s="19"/>
      <c r="F1" s="19"/>
      <c r="G1" s="19"/>
      <c r="H1" s="19"/>
    </row>
    <row r="2" spans="2:11" ht="13.5">
      <c r="B2" s="18" t="s">
        <v>6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27" customHeight="1">
      <c r="B3" s="16" t="s">
        <v>29</v>
      </c>
      <c r="C3" s="17"/>
      <c r="D3" s="17"/>
      <c r="E3" s="17"/>
      <c r="F3" s="17"/>
      <c r="G3" s="17"/>
      <c r="H3" s="17"/>
      <c r="I3" s="17"/>
      <c r="J3" s="17"/>
      <c r="K3" s="17"/>
    </row>
    <row r="4" spans="2:8" ht="12.75">
      <c r="B4" s="5"/>
      <c r="C4" s="5"/>
      <c r="D4" s="5"/>
      <c r="E4" s="5"/>
      <c r="F4" s="5"/>
      <c r="G4" s="5"/>
      <c r="H4" s="5"/>
    </row>
    <row r="5" spans="2:8" ht="12.75">
      <c r="B5" s="5"/>
      <c r="C5" s="5"/>
      <c r="D5" s="5"/>
      <c r="E5" s="5"/>
      <c r="F5" s="5"/>
      <c r="G5" s="5"/>
      <c r="H5" s="5"/>
    </row>
    <row r="6" spans="2:11" s="4" customFormat="1" ht="17.25" customHeight="1">
      <c r="B6" s="25" t="s">
        <v>30</v>
      </c>
      <c r="C6" s="6" t="s">
        <v>8</v>
      </c>
      <c r="D6" s="6"/>
      <c r="E6" s="6" t="s">
        <v>10</v>
      </c>
      <c r="F6" s="6"/>
      <c r="G6" s="6" t="s">
        <v>5</v>
      </c>
      <c r="H6" s="6"/>
      <c r="I6" s="13" t="s">
        <v>9</v>
      </c>
      <c r="J6" s="13"/>
      <c r="K6" s="14" t="s">
        <v>7</v>
      </c>
    </row>
    <row r="7" spans="2:11" s="4" customFormat="1" ht="35.25" customHeight="1">
      <c r="B7" s="26"/>
      <c r="C7" s="10" t="s">
        <v>27</v>
      </c>
      <c r="D7" s="10" t="s">
        <v>28</v>
      </c>
      <c r="E7" s="10" t="s">
        <v>27</v>
      </c>
      <c r="F7" s="10" t="s">
        <v>28</v>
      </c>
      <c r="G7" s="10" t="s">
        <v>27</v>
      </c>
      <c r="H7" s="10" t="s">
        <v>28</v>
      </c>
      <c r="I7" s="10" t="s">
        <v>27</v>
      </c>
      <c r="J7" s="10" t="s">
        <v>28</v>
      </c>
      <c r="K7" s="15"/>
    </row>
    <row r="8" spans="2:11" ht="12.75">
      <c r="B8" s="1"/>
      <c r="C8" s="1"/>
      <c r="D8" s="1"/>
      <c r="E8" s="1"/>
      <c r="F8" s="1"/>
      <c r="G8" s="1"/>
      <c r="H8" s="1"/>
      <c r="I8" s="1"/>
      <c r="J8" s="1"/>
      <c r="K8" s="7"/>
    </row>
    <row r="9" spans="2:11" s="4" customFormat="1" ht="13.5" customHeight="1">
      <c r="B9" s="3" t="s">
        <v>11</v>
      </c>
      <c r="C9" s="20">
        <v>120597.61308000001</v>
      </c>
      <c r="D9" s="21">
        <v>91250.76920000001</v>
      </c>
      <c r="E9" s="20">
        <v>60002.0785</v>
      </c>
      <c r="F9" s="22">
        <f>47975.77542+274.49</f>
        <v>48250.265419999996</v>
      </c>
      <c r="G9" s="20">
        <v>281</v>
      </c>
      <c r="H9" s="20">
        <v>201</v>
      </c>
      <c r="I9" s="20">
        <f aca="true" t="shared" si="0" ref="I9:J28">C9+E9+G9</f>
        <v>180880.69158</v>
      </c>
      <c r="J9" s="20">
        <f t="shared" si="0"/>
        <v>139702.03462</v>
      </c>
      <c r="K9" s="8">
        <f>J9/I9*100</f>
        <v>77.23435453485786</v>
      </c>
    </row>
    <row r="10" spans="2:11" s="4" customFormat="1" ht="13.5" customHeight="1">
      <c r="B10" s="3" t="s">
        <v>12</v>
      </c>
      <c r="C10" s="20">
        <v>142051.90118000002</v>
      </c>
      <c r="D10" s="21">
        <v>128234.11898000003</v>
      </c>
      <c r="E10" s="20">
        <v>298268.6822500002</v>
      </c>
      <c r="F10" s="22">
        <f>289821.84493+750.67</f>
        <v>290572.51493</v>
      </c>
      <c r="G10" s="20">
        <v>8330</v>
      </c>
      <c r="H10" s="20">
        <v>8830</v>
      </c>
      <c r="I10" s="20">
        <f t="shared" si="0"/>
        <v>448650.58343000023</v>
      </c>
      <c r="J10" s="20">
        <f t="shared" si="0"/>
        <v>427636.63391000003</v>
      </c>
      <c r="K10" s="8">
        <f aca="true" t="shared" si="1" ref="K10:K28">J10/I10*100</f>
        <v>95.31618807684468</v>
      </c>
    </row>
    <row r="11" spans="2:11" s="4" customFormat="1" ht="13.5" customHeight="1">
      <c r="B11" s="3" t="s">
        <v>13</v>
      </c>
      <c r="C11" s="20">
        <v>47383.27528</v>
      </c>
      <c r="D11" s="21">
        <v>49853.48186</v>
      </c>
      <c r="E11" s="20">
        <v>136174.38038000002</v>
      </c>
      <c r="F11" s="22">
        <f>164070.38591+59.99+1177.1</f>
        <v>165307.47591</v>
      </c>
      <c r="G11" s="20">
        <v>8500.7</v>
      </c>
      <c r="H11" s="20">
        <v>9066</v>
      </c>
      <c r="I11" s="20">
        <f t="shared" si="0"/>
        <v>192058.35566000003</v>
      </c>
      <c r="J11" s="20">
        <f t="shared" si="0"/>
        <v>224226.95777</v>
      </c>
      <c r="K11" s="8">
        <f t="shared" si="1"/>
        <v>116.74938952770579</v>
      </c>
    </row>
    <row r="12" spans="2:11" s="4" customFormat="1" ht="13.5" customHeight="1">
      <c r="B12" s="3" t="s">
        <v>14</v>
      </c>
      <c r="C12" s="20">
        <v>327730.01943999995</v>
      </c>
      <c r="D12" s="21">
        <v>147964.78093999997</v>
      </c>
      <c r="E12" s="20">
        <v>303598.90074</v>
      </c>
      <c r="F12" s="22">
        <f>302051.12138+488.11</f>
        <v>302539.23138</v>
      </c>
      <c r="G12" s="20">
        <v>35000</v>
      </c>
      <c r="H12" s="20">
        <v>18500</v>
      </c>
      <c r="I12" s="20">
        <f t="shared" si="0"/>
        <v>666328.9201799999</v>
      </c>
      <c r="J12" s="20">
        <f t="shared" si="0"/>
        <v>469004.01232</v>
      </c>
      <c r="K12" s="8">
        <f t="shared" si="1"/>
        <v>70.38626091650123</v>
      </c>
    </row>
    <row r="13" spans="2:11" s="4" customFormat="1" ht="13.5" customHeight="1">
      <c r="B13" s="3" t="s">
        <v>15</v>
      </c>
      <c r="C13" s="20">
        <v>172846.62086999998</v>
      </c>
      <c r="D13" s="21">
        <v>86116.33875</v>
      </c>
      <c r="E13" s="20">
        <v>198295.91733</v>
      </c>
      <c r="F13" s="23">
        <v>292821.34831999993</v>
      </c>
      <c r="G13" s="20">
        <v>14533.81</v>
      </c>
      <c r="H13" s="20">
        <v>21923.5</v>
      </c>
      <c r="I13" s="20">
        <f t="shared" si="0"/>
        <v>385676.34819999995</v>
      </c>
      <c r="J13" s="20">
        <f t="shared" si="0"/>
        <v>400861.1870699999</v>
      </c>
      <c r="K13" s="8">
        <f t="shared" si="1"/>
        <v>103.93719732642914</v>
      </c>
    </row>
    <row r="14" spans="2:11" s="4" customFormat="1" ht="13.5" customHeight="1">
      <c r="B14" s="3" t="s">
        <v>16</v>
      </c>
      <c r="C14" s="20">
        <v>187817.82798</v>
      </c>
      <c r="D14" s="21">
        <v>102161.69073999998</v>
      </c>
      <c r="E14" s="20">
        <v>285203.4645399999</v>
      </c>
      <c r="F14" s="22">
        <f>372467.50094+1517.89+504.3</f>
        <v>374489.69094</v>
      </c>
      <c r="G14" s="20">
        <v>3750</v>
      </c>
      <c r="H14" s="20">
        <v>3893.1</v>
      </c>
      <c r="I14" s="20">
        <f t="shared" si="0"/>
        <v>476771.2925199999</v>
      </c>
      <c r="J14" s="20">
        <f t="shared" si="0"/>
        <v>480544.48167999997</v>
      </c>
      <c r="K14" s="8">
        <f t="shared" si="1"/>
        <v>100.79140443629831</v>
      </c>
    </row>
    <row r="15" spans="2:11" s="4" customFormat="1" ht="13.5" customHeight="1">
      <c r="B15" s="3" t="s">
        <v>17</v>
      </c>
      <c r="C15" s="20">
        <v>66210.97517999998</v>
      </c>
      <c r="D15" s="21">
        <v>54741.46711</v>
      </c>
      <c r="E15" s="20">
        <v>107385.01227999998</v>
      </c>
      <c r="F15" s="22">
        <f>99768.15515+244.58</f>
        <v>100012.73515000001</v>
      </c>
      <c r="G15" s="20">
        <v>6129.7</v>
      </c>
      <c r="H15" s="20">
        <v>3368</v>
      </c>
      <c r="I15" s="20">
        <f t="shared" si="0"/>
        <v>179725.68746</v>
      </c>
      <c r="J15" s="20">
        <f t="shared" si="0"/>
        <v>158122.20226</v>
      </c>
      <c r="K15" s="8">
        <f t="shared" si="1"/>
        <v>87.97974540795227</v>
      </c>
    </row>
    <row r="16" spans="2:11" s="4" customFormat="1" ht="13.5" customHeight="1">
      <c r="B16" s="3" t="s">
        <v>18</v>
      </c>
      <c r="C16" s="20">
        <v>19761.999979999997</v>
      </c>
      <c r="D16" s="21">
        <v>18663.444799999997</v>
      </c>
      <c r="E16" s="20">
        <v>45409.842970000005</v>
      </c>
      <c r="F16" s="22">
        <f>67106.85763+134.63</f>
        <v>67241.48763</v>
      </c>
      <c r="G16" s="20">
        <v>7359.7</v>
      </c>
      <c r="H16" s="20">
        <v>7347.5</v>
      </c>
      <c r="I16" s="20">
        <f t="shared" si="0"/>
        <v>72531.54295</v>
      </c>
      <c r="J16" s="20">
        <f t="shared" si="0"/>
        <v>93252.43243</v>
      </c>
      <c r="K16" s="8">
        <f t="shared" si="1"/>
        <v>128.56810793930586</v>
      </c>
    </row>
    <row r="17" spans="2:11" s="4" customFormat="1" ht="13.5" customHeight="1">
      <c r="B17" s="3" t="s">
        <v>19</v>
      </c>
      <c r="C17" s="20">
        <v>908430.1860699997</v>
      </c>
      <c r="D17" s="21">
        <v>351640.1034</v>
      </c>
      <c r="E17" s="20">
        <v>215835.51330999998</v>
      </c>
      <c r="F17" s="22">
        <f>159286.88575+31.127</f>
        <v>159318.01275</v>
      </c>
      <c r="G17" s="20">
        <v>3229.4</v>
      </c>
      <c r="H17" s="20">
        <v>3232</v>
      </c>
      <c r="I17" s="20">
        <f t="shared" si="0"/>
        <v>1127495.0993799996</v>
      </c>
      <c r="J17" s="20">
        <f t="shared" si="0"/>
        <v>514190.11615</v>
      </c>
      <c r="K17" s="8">
        <f t="shared" si="1"/>
        <v>45.60464310955755</v>
      </c>
    </row>
    <row r="18" spans="2:11" s="4" customFormat="1" ht="13.5" customHeight="1">
      <c r="B18" s="3" t="s">
        <v>20</v>
      </c>
      <c r="C18" s="20">
        <v>10409.97908</v>
      </c>
      <c r="D18" s="21">
        <v>14413.586599999999</v>
      </c>
      <c r="E18" s="20">
        <v>41344.537679999994</v>
      </c>
      <c r="F18" s="22">
        <f>51563.94201+346.76</f>
        <v>51910.70201</v>
      </c>
      <c r="G18" s="20">
        <v>644.5</v>
      </c>
      <c r="H18" s="20">
        <v>268</v>
      </c>
      <c r="I18" s="20">
        <f t="shared" si="0"/>
        <v>52399.01675999999</v>
      </c>
      <c r="J18" s="20">
        <f t="shared" si="0"/>
        <v>66592.28861</v>
      </c>
      <c r="K18" s="8">
        <f t="shared" si="1"/>
        <v>127.08690492229766</v>
      </c>
    </row>
    <row r="19" spans="2:11" s="4" customFormat="1" ht="13.5" customHeight="1">
      <c r="B19" s="3" t="s">
        <v>21</v>
      </c>
      <c r="C19" s="20">
        <v>61215.77251</v>
      </c>
      <c r="D19" s="21">
        <v>63102.965419999986</v>
      </c>
      <c r="E19" s="20">
        <v>91022.92847</v>
      </c>
      <c r="F19" s="22">
        <f>91002.21784+386.9</f>
        <v>91389.11783999999</v>
      </c>
      <c r="G19" s="20">
        <v>2000</v>
      </c>
      <c r="H19" s="20">
        <v>2000</v>
      </c>
      <c r="I19" s="20">
        <f t="shared" si="0"/>
        <v>154238.70098</v>
      </c>
      <c r="J19" s="20">
        <f t="shared" si="0"/>
        <v>156492.08325999998</v>
      </c>
      <c r="K19" s="8">
        <f t="shared" si="1"/>
        <v>101.46097073282027</v>
      </c>
    </row>
    <row r="20" spans="2:11" s="4" customFormat="1" ht="13.5" customHeight="1">
      <c r="B20" s="3" t="s">
        <v>22</v>
      </c>
      <c r="C20" s="20">
        <v>133283.22452000002</v>
      </c>
      <c r="D20" s="21">
        <v>132701.35883</v>
      </c>
      <c r="E20" s="20">
        <v>331290.31682999997</v>
      </c>
      <c r="F20" s="22">
        <f>340450.3274+1975.03+183.6</f>
        <v>342608.9574</v>
      </c>
      <c r="G20" s="20">
        <v>18400</v>
      </c>
      <c r="H20" s="20">
        <v>18860.8</v>
      </c>
      <c r="I20" s="20">
        <f t="shared" si="0"/>
        <v>482973.54134999996</v>
      </c>
      <c r="J20" s="20">
        <f t="shared" si="0"/>
        <v>494171.11623</v>
      </c>
      <c r="K20" s="8">
        <f t="shared" si="1"/>
        <v>102.31846548957957</v>
      </c>
    </row>
    <row r="21" spans="2:11" s="4" customFormat="1" ht="13.5" customHeight="1">
      <c r="B21" s="3" t="s">
        <v>23</v>
      </c>
      <c r="C21" s="20">
        <v>31.04</v>
      </c>
      <c r="D21" s="21">
        <v>13.186</v>
      </c>
      <c r="E21" s="20">
        <v>4.6259999999999994</v>
      </c>
      <c r="F21" s="22">
        <v>3796.111</v>
      </c>
      <c r="G21" s="20">
        <v>200</v>
      </c>
      <c r="H21" s="20">
        <v>80</v>
      </c>
      <c r="I21" s="20">
        <f t="shared" si="0"/>
        <v>235.666</v>
      </c>
      <c r="J21" s="20">
        <f t="shared" si="0"/>
        <v>3889.297</v>
      </c>
      <c r="K21" s="8">
        <f t="shared" si="1"/>
        <v>1650.342858112753</v>
      </c>
    </row>
    <row r="22" spans="2:11" s="4" customFormat="1" ht="13.5" customHeight="1">
      <c r="B22" s="3" t="s">
        <v>24</v>
      </c>
      <c r="C22" s="20">
        <v>202158.57181000002</v>
      </c>
      <c r="D22" s="21">
        <v>166442.64959000002</v>
      </c>
      <c r="E22" s="20">
        <v>351661.7559800001</v>
      </c>
      <c r="F22" s="22">
        <f>405647.50353+456.53+835</f>
        <v>406939.03353</v>
      </c>
      <c r="G22" s="20">
        <v>6704</v>
      </c>
      <c r="H22" s="20">
        <v>8453.5</v>
      </c>
      <c r="I22" s="20">
        <f t="shared" si="0"/>
        <v>560524.3277900001</v>
      </c>
      <c r="J22" s="20">
        <f t="shared" si="0"/>
        <v>581835.1831200001</v>
      </c>
      <c r="K22" s="8">
        <f t="shared" si="1"/>
        <v>103.80195011588935</v>
      </c>
    </row>
    <row r="23" spans="2:11" s="4" customFormat="1" ht="13.5" customHeight="1">
      <c r="B23" s="3" t="s">
        <v>25</v>
      </c>
      <c r="C23" s="20"/>
      <c r="D23" s="21">
        <v>0</v>
      </c>
      <c r="E23" s="20">
        <v>12876.68952</v>
      </c>
      <c r="F23" s="22">
        <v>2155.51492</v>
      </c>
      <c r="G23" s="20">
        <v>0</v>
      </c>
      <c r="H23" s="20">
        <v>0</v>
      </c>
      <c r="I23" s="20">
        <f t="shared" si="0"/>
        <v>12876.68952</v>
      </c>
      <c r="J23" s="20">
        <f>D23+F23+H23</f>
        <v>2155.51492</v>
      </c>
      <c r="K23" s="8">
        <f t="shared" si="1"/>
        <v>16.739666795973193</v>
      </c>
    </row>
    <row r="24" spans="2:11" s="4" customFormat="1" ht="13.5" customHeight="1">
      <c r="B24" s="3" t="s">
        <v>0</v>
      </c>
      <c r="C24" s="20">
        <v>30420.05011</v>
      </c>
      <c r="D24" s="21">
        <v>22436.56065</v>
      </c>
      <c r="E24" s="20">
        <v>55407.895729999975</v>
      </c>
      <c r="F24" s="22">
        <f>62901.76478+300</f>
        <v>63201.76478</v>
      </c>
      <c r="G24" s="20">
        <v>2533.3</v>
      </c>
      <c r="H24" s="20">
        <v>2076</v>
      </c>
      <c r="I24" s="20">
        <f t="shared" si="0"/>
        <v>88361.24583999997</v>
      </c>
      <c r="J24" s="20">
        <f>D24+F24+H24</f>
        <v>87714.32543</v>
      </c>
      <c r="K24" s="8">
        <f t="shared" si="1"/>
        <v>99.26786861836308</v>
      </c>
    </row>
    <row r="25" spans="2:11" s="4" customFormat="1" ht="13.5" customHeight="1">
      <c r="B25" s="3" t="s">
        <v>1</v>
      </c>
      <c r="C25" s="20">
        <v>15671.57842</v>
      </c>
      <c r="D25" s="21">
        <v>9124.765340000002</v>
      </c>
      <c r="E25" s="20">
        <v>54979.82604</v>
      </c>
      <c r="F25" s="22">
        <v>94484.33571</v>
      </c>
      <c r="G25" s="20">
        <v>6500</v>
      </c>
      <c r="H25" s="20">
        <v>6500</v>
      </c>
      <c r="I25" s="20">
        <f t="shared" si="0"/>
        <v>77151.40446</v>
      </c>
      <c r="J25" s="20">
        <f>D25+F25+H25</f>
        <v>110109.10105</v>
      </c>
      <c r="K25" s="8">
        <f t="shared" si="1"/>
        <v>142.71820690845266</v>
      </c>
    </row>
    <row r="26" spans="2:11" s="4" customFormat="1" ht="13.5" customHeight="1">
      <c r="B26" s="3" t="s">
        <v>2</v>
      </c>
      <c r="C26" s="20">
        <v>142889.92049000002</v>
      </c>
      <c r="D26" s="21">
        <v>196944.53324000002</v>
      </c>
      <c r="E26" s="20">
        <v>183454.28709999996</v>
      </c>
      <c r="F26" s="22">
        <f>188477.89977+382.8</f>
        <v>188860.69976999998</v>
      </c>
      <c r="G26" s="20">
        <v>2683.2</v>
      </c>
      <c r="H26" s="20">
        <v>2692</v>
      </c>
      <c r="I26" s="20">
        <f t="shared" si="0"/>
        <v>329027.40759</v>
      </c>
      <c r="J26" s="20">
        <f>D26+F26+H26</f>
        <v>388497.23300999997</v>
      </c>
      <c r="K26" s="8">
        <f t="shared" si="1"/>
        <v>118.07442907434177</v>
      </c>
    </row>
    <row r="27" spans="2:11" s="4" customFormat="1" ht="13.5" customHeight="1">
      <c r="B27" s="3" t="s">
        <v>3</v>
      </c>
      <c r="C27" s="20">
        <v>410.2459999999999</v>
      </c>
      <c r="D27" s="20"/>
      <c r="E27" s="20">
        <v>5619.2480000000005</v>
      </c>
      <c r="F27" s="22">
        <v>4629.188</v>
      </c>
      <c r="G27" s="20">
        <v>440</v>
      </c>
      <c r="H27" s="20">
        <v>345.5</v>
      </c>
      <c r="I27" s="20">
        <f t="shared" si="0"/>
        <v>6469.494000000001</v>
      </c>
      <c r="J27" s="20">
        <f>D27+F27+H27</f>
        <v>4974.688</v>
      </c>
      <c r="K27" s="8">
        <f t="shared" si="1"/>
        <v>76.89454538484772</v>
      </c>
    </row>
    <row r="28" spans="2:11" s="4" customFormat="1" ht="13.5" customHeight="1">
      <c r="B28" s="3" t="s">
        <v>26</v>
      </c>
      <c r="C28" s="20">
        <v>0</v>
      </c>
      <c r="D28" s="20">
        <v>0</v>
      </c>
      <c r="E28" s="20">
        <v>42527.621100000004</v>
      </c>
      <c r="F28" s="22">
        <v>30778.668999999998</v>
      </c>
      <c r="G28" s="20"/>
      <c r="H28" s="20"/>
      <c r="I28" s="20">
        <f t="shared" si="0"/>
        <v>42527.621100000004</v>
      </c>
      <c r="J28" s="20">
        <f t="shared" si="0"/>
        <v>30778.668999999998</v>
      </c>
      <c r="K28" s="8">
        <f t="shared" si="1"/>
        <v>72.37336160333689</v>
      </c>
    </row>
    <row r="29" spans="2:11" ht="13.5">
      <c r="B29" s="2" t="s">
        <v>4</v>
      </c>
      <c r="C29" s="24">
        <f>SUM(C9:C28)</f>
        <v>2589320.802</v>
      </c>
      <c r="D29" s="24">
        <f>SUM(D9:D28)</f>
        <v>1635805.80145</v>
      </c>
      <c r="E29" s="24">
        <f aca="true" t="shared" si="2" ref="E29:J29">SUM(E9:E28)</f>
        <v>2820363.524750001</v>
      </c>
      <c r="F29" s="24">
        <f t="shared" si="2"/>
        <v>3081306.85639</v>
      </c>
      <c r="G29" s="24">
        <f t="shared" si="2"/>
        <v>127219.30999999998</v>
      </c>
      <c r="H29" s="24">
        <v>117637.5</v>
      </c>
      <c r="I29" s="24">
        <f t="shared" si="2"/>
        <v>5536903.63675</v>
      </c>
      <c r="J29" s="24">
        <f t="shared" si="2"/>
        <v>4834749.557839999</v>
      </c>
      <c r="K29" s="9">
        <f>J29/I29*100</f>
        <v>87.31865091077971</v>
      </c>
    </row>
    <row r="31" ht="12.75">
      <c r="D31" s="11"/>
    </row>
    <row r="35" ht="12.75">
      <c r="J35" s="12"/>
    </row>
  </sheetData>
  <sheetProtection/>
  <mergeCells count="6">
    <mergeCell ref="I6:J6"/>
    <mergeCell ref="K6:K7"/>
    <mergeCell ref="B3:K3"/>
    <mergeCell ref="B2:K2"/>
    <mergeCell ref="B1:H1"/>
    <mergeCell ref="B6:B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I22" sqref="I22:I2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Левошкина</dc:creator>
  <cp:keywords/>
  <dc:description/>
  <cp:lastModifiedBy>Татьяна Э. Кульчицкая</cp:lastModifiedBy>
  <cp:lastPrinted>2017-01-26T06:41:54Z</cp:lastPrinted>
  <dcterms:created xsi:type="dcterms:W3CDTF">2008-10-31T16:00:43Z</dcterms:created>
  <dcterms:modified xsi:type="dcterms:W3CDTF">2017-01-26T07:21:10Z</dcterms:modified>
  <cp:category/>
  <cp:version/>
  <cp:contentType/>
  <cp:contentStatus/>
</cp:coreProperties>
</file>